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'0611010'!$A$1:$N$104</definedName>
  </definedNames>
  <calcPr calcId="144525"/>
</workbook>
</file>

<file path=xl/calcChain.xml><?xml version="1.0" encoding="utf-8"?>
<calcChain xmlns="http://schemas.openxmlformats.org/spreadsheetml/2006/main">
  <c r="F34" i="1" l="1"/>
  <c r="I27" i="1"/>
  <c r="I29" i="1"/>
  <c r="J42" i="1"/>
  <c r="J40" i="1"/>
  <c r="J39" i="1"/>
  <c r="J38" i="1"/>
  <c r="J34" i="1"/>
  <c r="J33" i="1"/>
  <c r="J31" i="1" l="1"/>
  <c r="J29" i="1" l="1"/>
  <c r="J27" i="1"/>
  <c r="L87" i="1" l="1"/>
  <c r="L85" i="1"/>
  <c r="K84" i="1"/>
  <c r="J84" i="1"/>
  <c r="I84" i="1"/>
  <c r="H84" i="1"/>
  <c r="L84" i="1" s="1"/>
  <c r="G84" i="1"/>
  <c r="F84" i="1"/>
  <c r="L83" i="1"/>
  <c r="L82" i="1"/>
  <c r="L81" i="1"/>
  <c r="K80" i="1"/>
  <c r="K79" i="1" s="1"/>
  <c r="J80" i="1"/>
  <c r="I80" i="1"/>
  <c r="I79" i="1" s="1"/>
  <c r="H80" i="1"/>
  <c r="G80" i="1"/>
  <c r="G79" i="1" s="1"/>
  <c r="F80" i="1"/>
  <c r="J79" i="1"/>
  <c r="H79" i="1"/>
  <c r="F79" i="1"/>
  <c r="L78" i="1"/>
  <c r="L77" i="1"/>
  <c r="L76" i="1"/>
  <c r="L75" i="1"/>
  <c r="K74" i="1"/>
  <c r="J74" i="1"/>
  <c r="I74" i="1"/>
  <c r="H74" i="1"/>
  <c r="L74" i="1" s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J62" i="1"/>
  <c r="I62" i="1"/>
  <c r="I60" i="1" s="1"/>
  <c r="I59" i="1" s="1"/>
  <c r="H62" i="1"/>
  <c r="G62" i="1"/>
  <c r="G60" i="1" s="1"/>
  <c r="F62" i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H30" i="1" s="1"/>
  <c r="F37" i="1"/>
  <c r="L36" i="1"/>
  <c r="L35" i="1"/>
  <c r="L34" i="1"/>
  <c r="L33" i="1"/>
  <c r="L32" i="1"/>
  <c r="L31" i="1"/>
  <c r="K30" i="1"/>
  <c r="L29" i="1"/>
  <c r="L28" i="1"/>
  <c r="L27" i="1"/>
  <c r="K26" i="1"/>
  <c r="K25" i="1" s="1"/>
  <c r="K24" i="1" s="1"/>
  <c r="J26" i="1"/>
  <c r="J25" i="1" s="1"/>
  <c r="I26" i="1"/>
  <c r="H26" i="1"/>
  <c r="F26" i="1"/>
  <c r="F25" i="1" s="1"/>
  <c r="I25" i="1"/>
  <c r="H25" i="1"/>
  <c r="G23" i="1"/>
  <c r="G14" i="1"/>
  <c r="F14" i="1"/>
  <c r="G13" i="1"/>
  <c r="J5" i="1"/>
  <c r="J30" i="1" l="1"/>
  <c r="H24" i="1"/>
  <c r="G59" i="1"/>
  <c r="K59" i="1"/>
  <c r="L47" i="1"/>
  <c r="L50" i="1"/>
  <c r="L54" i="1"/>
  <c r="L62" i="1"/>
  <c r="F60" i="1"/>
  <c r="H60" i="1"/>
  <c r="J60" i="1"/>
  <c r="L68" i="1"/>
  <c r="L80" i="1"/>
  <c r="L26" i="1"/>
  <c r="I30" i="1"/>
  <c r="I24" i="1" s="1"/>
  <c r="I23" i="1" s="1"/>
  <c r="L44" i="1"/>
  <c r="F30" i="1"/>
  <c r="F24" i="1" s="1"/>
  <c r="L37" i="1"/>
  <c r="J24" i="1"/>
  <c r="L25" i="1"/>
  <c r="K23" i="1"/>
  <c r="L60" i="1"/>
  <c r="H59" i="1"/>
  <c r="L79" i="1"/>
  <c r="L65" i="1"/>
  <c r="L30" i="1" l="1"/>
  <c r="J59" i="1"/>
  <c r="F59" i="1"/>
  <c r="F23" i="1" s="1"/>
  <c r="J23" i="1"/>
  <c r="L59" i="1"/>
  <c r="L24" i="1"/>
  <c r="H23" i="1"/>
  <c r="L23" i="1" s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<sst xmlns="http://schemas.openxmlformats.org/spreadsheetml/2006/main" count="125" uniqueCount="118">
  <si>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</si>
  <si>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</si>
  <si>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</si>
  <si>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</si>
  <si>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</si>
  <si>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</si>
  <si>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</si>
  <si>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</si>
  <si>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</si>
  <si>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</si>
  <si>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</si>
  <si>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</si>
  <si>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</si>
  <si>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</si>
  <si>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</si>
  <si>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</si>
  <si>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</si>
  <si>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</si>
  <si>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</si>
  <si>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</si>
  <si>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</si>
  <si>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</si>
  <si>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</si>
  <si>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</si>
  <si>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</si>
  <si>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</si>
  <si>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</si>
  <si>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</si>
  <si>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</si>
  <si>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</si>
  <si>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</si>
  <si>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</si>
  <si>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</si>
  <si>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</si>
  <si>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</si>
  <si>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</si>
  <si>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</si>
  <si>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</si>
  <si>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</si>
  <si>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</si>
  <si>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</si>
  <si>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</si>
  <si>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</si>
  <si>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</si>
  <si>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</si>
  <si>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</si>
  <si>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</si>
  <si>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</si>
  <si>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</si>
  <si>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</si>
  <si>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</si>
  <si>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</si>
  <si>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</si>
  <si>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</si>
  <si>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</si>
  <si>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</si>
  <si>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</si>
  <si>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</si>
  <si>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</si>
  <si>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</si>
  <si>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</si>
  <si>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</si>
  <si>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</si>
  <si>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</si>
  <si>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</si>
  <si>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</si>
  <si>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</si>
  <si>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</si>
  <si>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</si>
  <si>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</si>
  <si>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</si>
  <si>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</si>
  <si>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</si>
  <si>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</si>
  <si>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</si>
  <si>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</si>
  <si>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</si>
  <si>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</si>
  <si>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</si>
  <si>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</si>
  <si>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</si>
  <si>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</si>
  <si>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</si>
  <si>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</si>
  <si>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</si>
  <si>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</si>
  <si>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</si>
  <si>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</si>
  <si>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</si>
  <si>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</si>
  <si>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</si>
  <si>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</si>
  <si>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</si>
  <si>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</si>
  <si>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</si>
  <si>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</si>
  <si>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</si>
  <si>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</si>
  <si>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</si>
  <si>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</si>
  <si>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</si>
  <si>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</si>
  <si>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</si>
  <si>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</si>
  <si>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</si>
  <si>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</si>
  <si>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</si>
  <si>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М.Рівне вул.Соборна,30</t>
  </si>
  <si>
    <t>Оргн місцевогосамоврядування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</si>
  <si>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</si>
  <si>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</si>
  <si>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</si>
  <si>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</si>
  <si>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</si>
  <si>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дошкільної освіти</t>
  </si>
  <si>
    <t>25 січня 2018р.</t>
  </si>
  <si>
    <t>за І квартал  2019рік</t>
  </si>
  <si>
    <t>Управління освіти виконавчого комітету Рівненської міської ради ЗДО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</si>
</sst>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7" fillId="0" borderId="3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4"/>
  <sheetViews>
    <sheetView tabSelected="1" view="pageBreakPreview" topLeftCell="B4" zoomScale="110" zoomScaleSheetLayoutView="110" workbookViewId="0">
      <pane ySplit="13" topLeftCell="A28" activePane="bottomLeft" state="frozen"/>
      <selection activeCell="IA4" sqref="IA4"/>
      <selection pane="bottomLeft" activeCell="D9" sqref="D9:I9"/>
    </sheetView>
  </sheetViews>
  <sheetFormatPr defaultRowHeight="15" x14ac:dyDescent="0.25"/>
  <cols>
    <col min="1" max="1" width="3.7109375" hidden="1" customWidth="1"/>
    <col min="2" max="2" width="2.28515625" customWidth="1"/>
    <col min="3" max="3" width="57.42578125" customWidth="1"/>
    <col min="6" max="6" width="11.5703125" customWidth="1"/>
    <col min="9" max="9" width="12.28515625" customWidth="1"/>
    <col min="10" max="10" width="11" customWidth="1"/>
    <col min="11" max="11" width="9.140625" hidden="1" customWidth="1"/>
    <col min="12" max="12" width="11.28515625" customWidth="1"/>
    <col min="13" max="13" width="1.140625" customWidth="1"/>
    <col min="14" max="14" width="0.5703125" customWidth="1"/>
    <col min="15" max="15" width="59" customWidth="1"/>
    <col min="16" max="16" width="6.85546875" customWidth="1"/>
    <col min="18" max="18" width="10" bestFit="1" customWidth="1"/>
    <col min="21" max="21" width="17.42578125" customWidth="1"/>
    <col min="22" max="22" width="11" customWidth="1"/>
    <col min="23" max="23" width="0.5703125" hidden="1" customWidth="1"/>
    <col min="24" max="24" width="11.28515625" customWidth="1"/>
    <col min="25" max="26" width="1.5703125" customWidth="1"/>
    <col min="27" max="27" width="58.85546875" customWidth="1"/>
    <col min="29" max="29" width="8.140625" customWidth="1"/>
    <col min="30" max="30" width="14.5703125" customWidth="1"/>
    <col min="33" max="33" width="11.5703125" customWidth="1"/>
    <col min="34" max="34" width="10.140625" customWidth="1"/>
    <col min="35" max="35" width="0.28515625" hidden="1" customWidth="1"/>
    <col min="36" max="36" width="10.5703125" customWidth="1"/>
    <col min="37" max="37" width="1.28515625" customWidth="1"/>
    <col min="38" max="38" width="0.85546875" customWidth="1"/>
    <col min="39" max="39" width="58.7109375" customWidth="1"/>
    <col min="42" max="42" width="11.42578125" customWidth="1"/>
    <col min="45" max="45" width="15" customWidth="1"/>
    <col min="46" max="46" width="10.5703125" customWidth="1"/>
    <col min="47" max="47" width="9.140625" hidden="1" customWidth="1"/>
    <col min="48" max="48" width="10" customWidth="1"/>
    <col min="49" max="49" width="1.85546875" customWidth="1"/>
    <col min="50" max="50" width="1.140625" customWidth="1"/>
    <col min="51" max="51" width="58.7109375" customWidth="1"/>
    <col min="54" max="54" width="10.85546875" customWidth="1"/>
    <col min="57" max="57" width="13.140625" customWidth="1"/>
    <col min="58" max="58" width="10.85546875" customWidth="1"/>
    <col min="59" max="59" width="9.140625" hidden="1" customWidth="1"/>
    <col min="60" max="60" width="9.140625" customWidth="1"/>
    <col min="61" max="61" width="0.42578125" customWidth="1"/>
    <col min="62" max="62" width="0.85546875" customWidth="1"/>
    <col min="63" max="63" width="58.7109375" customWidth="1"/>
    <col min="66" max="66" width="10" bestFit="1" customWidth="1"/>
    <col min="68" max="68" width="10.42578125" customWidth="1"/>
    <col min="69" max="69" width="13.140625" customWidth="1"/>
    <col min="70" max="70" width="12.140625" customWidth="1"/>
    <col min="71" max="71" width="9.140625" hidden="1" customWidth="1"/>
    <col min="72" max="72" width="11.28515625" customWidth="1"/>
    <col min="73" max="73" width="0.85546875" customWidth="1"/>
    <col min="74" max="74" width="2.140625" customWidth="1"/>
    <col min="75" max="75" width="58.85546875" customWidth="1"/>
    <col min="78" max="78" width="10" customWidth="1"/>
    <col min="80" max="80" width="10" customWidth="1"/>
    <col min="81" max="81" width="12.7109375" customWidth="1"/>
    <col min="82" max="82" width="10.85546875" customWidth="1"/>
    <col min="83" max="83" width="9.140625" hidden="1" customWidth="1"/>
    <col min="84" max="84" width="10.5703125" customWidth="1"/>
    <col min="85" max="85" width="1" customWidth="1"/>
    <col min="86" max="86" width="1.5703125" customWidth="1"/>
    <col min="87" max="87" width="57.85546875" customWidth="1"/>
    <col min="90" max="90" width="10" bestFit="1" customWidth="1"/>
    <col min="92" max="92" width="9.85546875" customWidth="1"/>
    <col min="93" max="93" width="14.140625" customWidth="1"/>
    <col min="94" max="94" width="10" customWidth="1"/>
    <col min="95" max="95" width="2" hidden="1" customWidth="1"/>
    <col min="96" max="96" width="10.140625" customWidth="1"/>
    <col min="97" max="97" width="1.7109375" customWidth="1"/>
    <col min="98" max="98" width="1.5703125" customWidth="1"/>
    <col min="99" max="99" width="58.7109375" customWidth="1"/>
    <col min="100" max="100" width="8.28515625" customWidth="1"/>
    <col min="102" max="102" width="11.5703125" customWidth="1"/>
    <col min="105" max="105" width="13.42578125" customWidth="1"/>
    <col min="106" max="106" width="11.140625" customWidth="1"/>
    <col min="107" max="107" width="0.5703125" hidden="1" customWidth="1"/>
    <col min="108" max="108" width="10.42578125" customWidth="1"/>
    <col min="109" max="109" width="2.140625" customWidth="1"/>
    <col min="110" max="110" width="1.85546875" customWidth="1"/>
    <col min="111" max="111" width="58.28515625" customWidth="1"/>
    <col min="114" max="114" width="11.5703125" customWidth="1"/>
    <col min="117" max="117" width="13.85546875" customWidth="1"/>
    <col min="118" max="118" width="11.5703125" customWidth="1"/>
    <col min="119" max="119" width="0.5703125" hidden="1" customWidth="1"/>
    <col min="120" max="120" width="10.28515625" customWidth="1"/>
    <col min="121" max="121" width="1.140625" customWidth="1"/>
    <col min="122" max="122" width="0.42578125" customWidth="1"/>
    <col min="123" max="123" width="58.7109375" customWidth="1"/>
    <col min="126" max="126" width="12.5703125" customWidth="1"/>
    <col min="128" max="128" width="11.42578125" customWidth="1"/>
    <col min="129" max="129" width="10" customWidth="1"/>
    <col min="130" max="130" width="11.140625" customWidth="1"/>
    <col min="131" max="131" width="9.140625" hidden="1" customWidth="1"/>
    <col min="132" max="132" width="11" customWidth="1"/>
    <col min="133" max="133" width="1.140625" customWidth="1"/>
    <col min="134" max="134" width="1.85546875" customWidth="1"/>
    <col min="135" max="135" width="58.7109375" customWidth="1"/>
    <col min="138" max="138" width="12.7109375" customWidth="1"/>
    <col min="141" max="141" width="11.85546875" customWidth="1"/>
    <col min="142" max="142" width="10.42578125" customWidth="1"/>
    <col min="143" max="143" width="0.5703125" hidden="1" customWidth="1"/>
    <col min="144" max="144" width="11.140625" customWidth="1"/>
    <col min="145" max="145" width="1.85546875" customWidth="1"/>
    <col min="146" max="146" width="1.5703125" customWidth="1"/>
    <col min="147" max="147" width="58.85546875" customWidth="1"/>
    <col min="150" max="150" width="11.5703125" customWidth="1"/>
    <col min="153" max="153" width="12.7109375" customWidth="1"/>
    <col min="154" max="154" width="10.85546875" customWidth="1"/>
    <col min="155" max="155" width="1.28515625" hidden="1" customWidth="1"/>
    <col min="156" max="156" width="10.5703125" customWidth="1"/>
    <col min="157" max="157" width="1.5703125" customWidth="1"/>
    <col min="158" max="158" width="1.28515625" customWidth="1"/>
    <col min="159" max="159" width="58.7109375" customWidth="1"/>
    <col min="162" max="162" width="12.140625" customWidth="1"/>
    <col min="165" max="165" width="11.85546875" customWidth="1"/>
    <col min="166" max="166" width="10.140625" customWidth="1"/>
    <col min="167" max="167" width="0.140625" customWidth="1"/>
    <col min="168" max="168" width="11" customWidth="1"/>
    <col min="169" max="169" width="0.7109375" customWidth="1"/>
    <col min="170" max="170" width="1.85546875" customWidth="1"/>
    <col min="171" max="171" width="58.7109375" customWidth="1"/>
    <col min="174" max="174" width="14" customWidth="1"/>
    <col min="175" max="175" width="9.28515625" customWidth="1"/>
    <col min="176" max="176" width="8.5703125" customWidth="1"/>
    <col min="177" max="178" width="11.5703125" customWidth="1"/>
    <col min="179" max="179" width="0.140625" hidden="1" customWidth="1"/>
    <col min="180" max="180" width="10.28515625" customWidth="1"/>
    <col min="181" max="182" width="0.7109375" customWidth="1"/>
    <col min="183" max="183" width="54.140625" customWidth="1"/>
    <col min="186" max="186" width="11.7109375" customWidth="1"/>
    <col min="187" max="187" width="12.85546875" customWidth="1"/>
    <col min="188" max="188" width="12.5703125" customWidth="1"/>
    <col min="189" max="189" width="15.85546875" customWidth="1"/>
    <col min="190" max="190" width="10.85546875" customWidth="1"/>
    <col min="191" max="191" width="0.140625" hidden="1" customWidth="1"/>
    <col min="192" max="192" width="10.140625" customWidth="1"/>
    <col min="193" max="193" width="1.7109375" customWidth="1"/>
    <col min="194" max="194" width="0.85546875" customWidth="1"/>
    <col min="195" max="195" width="47.42578125" customWidth="1"/>
    <col min="198" max="198" width="20.42578125" customWidth="1"/>
    <col min="199" max="199" width="11.42578125" customWidth="1"/>
    <col min="200" max="200" width="12" customWidth="1"/>
    <col min="201" max="201" width="13.42578125" customWidth="1"/>
    <col min="202" max="202" width="16" customWidth="1"/>
    <col min="203" max="203" width="0.140625" customWidth="1"/>
    <col min="204" max="204" width="11" customWidth="1"/>
    <col min="205" max="205" width="19.7109375" customWidth="1"/>
    <col min="206" max="206" width="13.5703125" customWidth="1"/>
  </cols>
  <sheetData>
    <row r="1" spans="1:14" s="77" customFormat="1" ht="12" customHeight="1" x14ac:dyDescent="0.2">
      <c r="A1" s="91"/>
      <c r="B1" s="78"/>
      <c r="C1" s="78"/>
      <c r="D1" s="78"/>
      <c r="E1" s="78"/>
      <c r="F1" s="78"/>
      <c r="G1" s="78"/>
      <c r="H1" s="78"/>
      <c r="I1" s="94" t="s">
        <v>0</v>
      </c>
      <c r="J1" s="94"/>
      <c r="K1" s="94"/>
      <c r="L1" s="94"/>
      <c r="M1" s="91"/>
      <c r="N1" s="78"/>
    </row>
    <row r="2" spans="1:14" s="77" customFormat="1" ht="12" x14ac:dyDescent="0.2">
      <c r="A2" s="91"/>
      <c r="B2" s="78"/>
      <c r="C2" s="78"/>
      <c r="D2" s="78"/>
      <c r="E2" s="78"/>
      <c r="F2" s="78"/>
      <c r="G2" s="78"/>
      <c r="H2" s="78"/>
      <c r="I2" s="94"/>
      <c r="J2" s="94"/>
      <c r="K2" s="94"/>
      <c r="L2" s="94"/>
      <c r="M2" s="91"/>
      <c r="N2" s="78"/>
    </row>
    <row r="3" spans="1:14" s="77" customFormat="1" ht="12" x14ac:dyDescent="0.2">
      <c r="A3" s="91"/>
      <c r="B3" s="78"/>
      <c r="C3" s="78"/>
      <c r="D3" s="78"/>
      <c r="E3" s="78"/>
      <c r="F3" s="78"/>
      <c r="G3" s="78"/>
      <c r="H3" s="78"/>
      <c r="I3" s="94"/>
      <c r="J3" s="94"/>
      <c r="K3" s="94"/>
      <c r="L3" s="94"/>
      <c r="M3" s="91"/>
      <c r="N3" s="78"/>
    </row>
    <row r="4" spans="1:14" s="77" customFormat="1" ht="12" x14ac:dyDescent="0.2">
      <c r="A4" s="80"/>
      <c r="B4" s="80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95"/>
      <c r="M4" s="80"/>
      <c r="N4" s="80"/>
    </row>
    <row r="5" spans="1:14" s="77" customFormat="1" ht="12" x14ac:dyDescent="0.2">
      <c r="A5" s="80"/>
      <c r="B5" s="80"/>
      <c r="C5" s="96" t="s">
        <v>113</v>
      </c>
      <c r="D5" s="96"/>
      <c r="E5" s="96"/>
      <c r="F5" s="96"/>
      <c r="G5" s="96"/>
      <c r="H5" s="96"/>
      <c r="I5" s="79"/>
      <c r="J5" s="80" t="str">
        <f>IF([1]ЗАПОЛНИТЬ!$F$7=1,[1]шапки!FD2,"")</f>
        <v/>
      </c>
      <c r="K5" s="80"/>
      <c r="L5" s="80"/>
      <c r="M5" s="80"/>
      <c r="N5" s="80"/>
    </row>
    <row r="6" spans="1:14" s="77" customFormat="1" ht="12" x14ac:dyDescent="0.2">
      <c r="A6" s="78"/>
      <c r="B6" s="78"/>
      <c r="C6" s="95" t="s">
        <v>116</v>
      </c>
      <c r="D6" s="95"/>
      <c r="E6" s="95"/>
      <c r="F6" s="95"/>
      <c r="G6" s="95"/>
      <c r="H6" s="95"/>
      <c r="I6" s="95"/>
      <c r="J6" s="95"/>
      <c r="K6" s="95"/>
      <c r="L6" s="95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15" customHeight="1" x14ac:dyDescent="0.2">
      <c r="A9" s="7"/>
      <c r="B9" s="92"/>
      <c r="C9" s="82" t="s">
        <v>3</v>
      </c>
      <c r="D9" s="97" t="s">
        <v>117</v>
      </c>
      <c r="E9" s="97"/>
      <c r="F9" s="97"/>
      <c r="G9" s="97"/>
      <c r="H9" s="97"/>
      <c r="I9" s="97"/>
      <c r="J9" s="83" t="s">
        <v>4</v>
      </c>
      <c r="K9" s="78"/>
      <c r="L9" s="5">
        <v>25675242</v>
      </c>
      <c r="M9" s="7"/>
      <c r="N9" s="92"/>
    </row>
    <row r="10" spans="1:14" s="77" customFormat="1" ht="15" customHeight="1" x14ac:dyDescent="0.2">
      <c r="A10" s="7"/>
      <c r="B10" s="84"/>
      <c r="C10" s="84" t="s">
        <v>5</v>
      </c>
      <c r="D10" s="98" t="s">
        <v>107</v>
      </c>
      <c r="E10" s="98"/>
      <c r="F10" s="98"/>
      <c r="G10" s="98"/>
      <c r="H10" s="98"/>
      <c r="I10" s="98"/>
      <c r="J10" s="78" t="s">
        <v>6</v>
      </c>
      <c r="K10" s="78"/>
      <c r="L10" s="6">
        <v>561010000</v>
      </c>
      <c r="M10" s="7"/>
      <c r="N10" s="84"/>
    </row>
    <row r="11" spans="1:14" s="77" customFormat="1" ht="15" customHeight="1" x14ac:dyDescent="0.2">
      <c r="A11" s="7"/>
      <c r="B11" s="84"/>
      <c r="C11" s="85" t="s">
        <v>7</v>
      </c>
      <c r="D11" s="99" t="s">
        <v>108</v>
      </c>
      <c r="E11" s="99"/>
      <c r="F11" s="99"/>
      <c r="G11" s="99"/>
      <c r="H11" s="99"/>
      <c r="I11" s="99"/>
      <c r="J11" s="78" t="s">
        <v>8</v>
      </c>
      <c r="K11" s="78"/>
      <c r="L11" s="6">
        <v>420</v>
      </c>
      <c r="M11" s="7"/>
      <c r="N11" s="84"/>
    </row>
    <row r="12" spans="1:14" s="77" customFormat="1" ht="15" customHeight="1" x14ac:dyDescent="0.2">
      <c r="A12" s="7"/>
      <c r="B12" s="92"/>
      <c r="C12" s="100" t="s">
        <v>111</v>
      </c>
      <c r="D12" s="100"/>
      <c r="E12" s="100"/>
      <c r="F12" s="86" t="s">
        <v>109</v>
      </c>
      <c r="G12" s="99" t="s">
        <v>110</v>
      </c>
      <c r="H12" s="99"/>
      <c r="I12" s="99"/>
      <c r="J12" s="99"/>
      <c r="K12" s="78"/>
      <c r="L12" s="78"/>
      <c r="M12" s="7"/>
      <c r="N12" s="92"/>
    </row>
    <row r="13" spans="1:14" s="77" customFormat="1" ht="15" customHeight="1" x14ac:dyDescent="0.2">
      <c r="A13" s="7"/>
      <c r="B13" s="92"/>
      <c r="C13" s="100" t="s">
        <v>9</v>
      </c>
      <c r="D13" s="100"/>
      <c r="E13" s="100"/>
      <c r="F13" s="87"/>
      <c r="G13" s="97" t="str">
        <f>IF(F13&gt;0,VLOOKUP(F13,[1]ДовидникКПК!FB$1:FC$65536,2,FALSE),"")</f>
        <v/>
      </c>
      <c r="H13" s="97"/>
      <c r="I13" s="97"/>
      <c r="J13" s="97"/>
      <c r="K13" s="97"/>
      <c r="L13" s="97"/>
      <c r="M13" s="7"/>
      <c r="N13" s="92"/>
    </row>
    <row r="14" spans="1:14" s="77" customFormat="1" ht="15" customHeight="1" x14ac:dyDescent="0.2">
      <c r="A14" s="7"/>
      <c r="B14" s="92"/>
      <c r="C14" s="100" t="s">
        <v>10</v>
      </c>
      <c r="D14" s="100"/>
      <c r="E14" s="100"/>
      <c r="F14" s="88">
        <f>[1]ЗАПОЛНИТЬ!FH10</f>
        <v>0</v>
      </c>
      <c r="G14" s="101">
        <f>[1]ЗАПОЛНИТЬ!FI10</f>
        <v>0</v>
      </c>
      <c r="H14" s="101"/>
      <c r="I14" s="101"/>
      <c r="J14" s="101"/>
      <c r="K14" s="101"/>
      <c r="L14" s="101"/>
      <c r="M14" s="7"/>
      <c r="N14" s="92"/>
    </row>
    <row r="15" spans="1:14" s="77" customFormat="1" ht="15" customHeight="1" x14ac:dyDescent="0.2">
      <c r="A15" s="7"/>
      <c r="B15" s="92"/>
      <c r="C15" s="100" t="s">
        <v>11</v>
      </c>
      <c r="D15" s="100"/>
      <c r="E15" s="100"/>
      <c r="F15" s="89" t="s">
        <v>12</v>
      </c>
      <c r="G15" s="93" t="s">
        <v>114</v>
      </c>
      <c r="H15" s="93"/>
      <c r="I15" s="93"/>
      <c r="J15" s="93"/>
      <c r="K15" s="93"/>
      <c r="L15" s="93"/>
      <c r="M15" s="7"/>
      <c r="N15" s="92"/>
    </row>
    <row r="16" spans="1:14" s="77" customFormat="1" ht="12.75" customHeight="1" x14ac:dyDescent="0.2">
      <c r="A16" s="78"/>
      <c r="B16" s="78"/>
      <c r="C16" s="90" t="s">
        <v>112</v>
      </c>
      <c r="D16" s="78"/>
      <c r="E16" s="78"/>
      <c r="F16" s="78"/>
      <c r="G16" s="93"/>
      <c r="H16" s="93"/>
      <c r="I16" s="93"/>
      <c r="J16" s="93"/>
      <c r="K16" s="93"/>
      <c r="L16" s="93"/>
      <c r="M16" s="78"/>
      <c r="N16" s="78"/>
    </row>
    <row r="17" spans="1:14" s="77" customFormat="1" ht="10.5" customHeight="1" x14ac:dyDescent="0.2">
      <c r="A17" s="78"/>
      <c r="B17" s="78"/>
      <c r="C17" s="90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16.5" customHeight="1" thickTop="1" thickBot="1" x14ac:dyDescent="0.3">
      <c r="A19" s="2"/>
      <c r="B19" s="2"/>
      <c r="C19" s="110" t="s">
        <v>14</v>
      </c>
      <c r="D19" s="108" t="s">
        <v>15</v>
      </c>
      <c r="E19" s="110" t="s">
        <v>16</v>
      </c>
      <c r="F19" s="108" t="s">
        <v>17</v>
      </c>
      <c r="G19" s="108" t="s">
        <v>18</v>
      </c>
      <c r="H19" s="106" t="s">
        <v>19</v>
      </c>
      <c r="I19" s="106" t="s">
        <v>20</v>
      </c>
      <c r="J19" s="106" t="s">
        <v>21</v>
      </c>
      <c r="K19" s="106" t="s">
        <v>22</v>
      </c>
      <c r="L19" s="108" t="s">
        <v>23</v>
      </c>
      <c r="M19" s="2"/>
      <c r="N19" s="2"/>
    </row>
    <row r="20" spans="1:14" ht="16.5" thickTop="1" thickBot="1" x14ac:dyDescent="0.3">
      <c r="A20" s="2"/>
      <c r="B20" s="2"/>
      <c r="C20" s="110"/>
      <c r="D20" s="108"/>
      <c r="E20" s="110"/>
      <c r="F20" s="108"/>
      <c r="G20" s="108"/>
      <c r="H20" s="106"/>
      <c r="I20" s="106"/>
      <c r="J20" s="106"/>
      <c r="K20" s="106"/>
      <c r="L20" s="108"/>
      <c r="M20" s="2"/>
      <c r="N20" s="2"/>
    </row>
    <row r="21" spans="1:14" ht="16.5" thickTop="1" thickBot="1" x14ac:dyDescent="0.3">
      <c r="A21" s="2"/>
      <c r="B21" s="2"/>
      <c r="C21" s="110"/>
      <c r="D21" s="108"/>
      <c r="E21" s="110"/>
      <c r="F21" s="108"/>
      <c r="G21" s="108"/>
      <c r="H21" s="106"/>
      <c r="I21" s="106"/>
      <c r="J21" s="106"/>
      <c r="K21" s="106"/>
      <c r="L21" s="108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8400300</v>
      </c>
      <c r="G23" s="11">
        <f>G26+G29+G32+G33+G37+G45+G46+G86+G54</f>
        <v>0</v>
      </c>
      <c r="H23" s="11">
        <f>H24+H59+H79+H84+H87</f>
        <v>0</v>
      </c>
      <c r="I23" s="11">
        <f>I24+I59+I79+I84+I87</f>
        <v>1582161.3599999999</v>
      </c>
      <c r="J23" s="11">
        <f>J24+J59+J79+J84+J87</f>
        <v>1582161.3599999999</v>
      </c>
      <c r="K23" s="11">
        <f>K24+K59+K79+K84+K87</f>
        <v>0</v>
      </c>
      <c r="L23" s="11">
        <f>H23+I23-J23</f>
        <v>0</v>
      </c>
      <c r="M23" s="2"/>
      <c r="N23" s="2"/>
    </row>
    <row r="24" spans="1:14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8400300</v>
      </c>
      <c r="G24" s="11">
        <v>0</v>
      </c>
      <c r="H24" s="11">
        <f t="shared" ref="H24:K24" si="1">H25+H30+H47+H50+H54+H58</f>
        <v>0</v>
      </c>
      <c r="I24" s="11">
        <f t="shared" si="1"/>
        <v>1582161.3599999999</v>
      </c>
      <c r="J24" s="11">
        <f t="shared" si="1"/>
        <v>1582161.3599999999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6785600</v>
      </c>
      <c r="G25" s="11">
        <v>0</v>
      </c>
      <c r="H25" s="11">
        <f>H26+H29</f>
        <v>0</v>
      </c>
      <c r="I25" s="11">
        <f>I26+I29</f>
        <v>1082116.5</v>
      </c>
      <c r="J25" s="11">
        <f>J26+J29</f>
        <v>1082116.5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5562000</v>
      </c>
      <c r="G26" s="18">
        <v>0</v>
      </c>
      <c r="H26" s="17">
        <f t="shared" ref="H26:K26" si="4">SUM(H27:H28)</f>
        <v>0</v>
      </c>
      <c r="I26" s="17">
        <f t="shared" si="4"/>
        <v>886369.88</v>
      </c>
      <c r="J26" s="17">
        <f t="shared" si="4"/>
        <v>886369.88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5562000</v>
      </c>
      <c r="G27" s="23">
        <v>0</v>
      </c>
      <c r="H27" s="22">
        <v>0</v>
      </c>
      <c r="I27" s="22">
        <f>857339.46+29030.42</f>
        <v>886369.88</v>
      </c>
      <c r="J27" s="22">
        <f>I27</f>
        <v>886369.88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1223600</v>
      </c>
      <c r="G29" s="18">
        <v>0</v>
      </c>
      <c r="H29" s="18">
        <v>0</v>
      </c>
      <c r="I29" s="18">
        <f>162911.88+32834.74</f>
        <v>195746.62</v>
      </c>
      <c r="J29" s="18">
        <f>I29</f>
        <v>195746.62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1614700</v>
      </c>
      <c r="G30" s="27">
        <v>0</v>
      </c>
      <c r="H30" s="27">
        <f>SUM(H31:H37)+H44</f>
        <v>0</v>
      </c>
      <c r="I30" s="27">
        <f>SUM(I31:I37)+I44</f>
        <v>500044.86</v>
      </c>
      <c r="J30" s="27">
        <f>SUM(J31:J37)+J44</f>
        <v>500044.86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16400</v>
      </c>
      <c r="G31" s="17">
        <v>0</v>
      </c>
      <c r="H31" s="18">
        <v>0</v>
      </c>
      <c r="I31" s="18">
        <v>331.2</v>
      </c>
      <c r="J31" s="18">
        <f>I31</f>
        <v>331.2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1200</v>
      </c>
      <c r="G32" s="18">
        <v>0</v>
      </c>
      <c r="H32" s="18">
        <v>0</v>
      </c>
      <c r="I32" s="18"/>
      <c r="J32" s="18"/>
      <c r="K32" s="18">
        <v>0</v>
      </c>
      <c r="L32" s="19">
        <f t="shared" si="2"/>
        <v>0</v>
      </c>
      <c r="M32" s="2"/>
      <c r="N32" s="2"/>
    </row>
    <row r="33" spans="1:14" ht="12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719000</v>
      </c>
      <c r="G33" s="18">
        <v>0</v>
      </c>
      <c r="H33" s="18">
        <v>0</v>
      </c>
      <c r="I33" s="18">
        <v>149017.69</v>
      </c>
      <c r="J33" s="18">
        <f>I33</f>
        <v>149017.69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18">
        <f>29800-13000</f>
        <v>16800</v>
      </c>
      <c r="G34" s="17">
        <v>0</v>
      </c>
      <c r="H34" s="18">
        <v>0</v>
      </c>
      <c r="I34" s="18">
        <v>2008.4</v>
      </c>
      <c r="J34" s="18">
        <f>I34</f>
        <v>2008.4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18">
        <v>0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18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17">
        <f>SUM(F38:F43)</f>
        <v>861300</v>
      </c>
      <c r="G37" s="18">
        <v>0</v>
      </c>
      <c r="H37" s="17">
        <f>SUM(H38:H43)</f>
        <v>0</v>
      </c>
      <c r="I37" s="17">
        <f>SUM(I38:I43)</f>
        <v>348687.57</v>
      </c>
      <c r="J37" s="17">
        <f>SUM(J38:J43)</f>
        <v>348687.57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22">
        <v>625400</v>
      </c>
      <c r="G38" s="23">
        <v>0</v>
      </c>
      <c r="H38" s="22">
        <v>0</v>
      </c>
      <c r="I38" s="22">
        <v>301878.71000000002</v>
      </c>
      <c r="J38" s="22">
        <f>I38</f>
        <v>301878.71000000002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22">
        <v>49400</v>
      </c>
      <c r="G39" s="23">
        <v>0</v>
      </c>
      <c r="H39" s="22">
        <v>0</v>
      </c>
      <c r="I39" s="22">
        <v>7225.51</v>
      </c>
      <c r="J39" s="22">
        <f>I39</f>
        <v>7225.51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22">
        <v>173500</v>
      </c>
      <c r="G40" s="23">
        <v>0</v>
      </c>
      <c r="H40" s="22">
        <v>0</v>
      </c>
      <c r="I40" s="22">
        <v>37419.93</v>
      </c>
      <c r="J40" s="22">
        <f>I40</f>
        <v>37419.93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22">
        <v>0</v>
      </c>
      <c r="G41" s="23">
        <v>0</v>
      </c>
      <c r="H41" s="22">
        <v>0</v>
      </c>
      <c r="I41" s="22">
        <v>0</v>
      </c>
      <c r="J41" s="22"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22">
        <v>13000</v>
      </c>
      <c r="G42" s="23">
        <v>0</v>
      </c>
      <c r="H42" s="22">
        <v>0</v>
      </c>
      <c r="I42" s="22">
        <v>2163.42</v>
      </c>
      <c r="J42" s="22">
        <f>I42</f>
        <v>2163.42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0</v>
      </c>
      <c r="G44" s="17">
        <v>0</v>
      </c>
      <c r="H44" s="17">
        <f>SUM(H45:H46)</f>
        <v>0</v>
      </c>
      <c r="I44" s="17">
        <f>SUM(I45:I46)</f>
        <v>0</v>
      </c>
      <c r="J44" s="17">
        <f>SUM(J45:J46)</f>
        <v>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12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2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/>
      <c r="G46" s="22">
        <v>0</v>
      </c>
      <c r="H46" s="22">
        <v>0</v>
      </c>
      <c r="I46" s="22"/>
      <c r="J46" s="22"/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107"/>
      <c r="G101" s="107"/>
      <c r="H101" s="75"/>
      <c r="I101" s="103" t="s">
        <v>105</v>
      </c>
      <c r="J101" s="103"/>
      <c r="K101" s="103"/>
      <c r="L101" s="1"/>
      <c r="M101" s="1"/>
      <c r="N101" s="1"/>
    </row>
    <row r="102" spans="1:14" x14ac:dyDescent="0.25">
      <c r="A102" s="1"/>
      <c r="B102" s="1"/>
      <c r="C102" s="1"/>
      <c r="D102" s="75"/>
      <c r="E102" s="75"/>
      <c r="F102" s="104" t="s">
        <v>101</v>
      </c>
      <c r="G102" s="104"/>
      <c r="H102" s="75"/>
      <c r="I102" s="105" t="s">
        <v>102</v>
      </c>
      <c r="J102" s="105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102"/>
      <c r="G103" s="102"/>
      <c r="H103" s="75"/>
      <c r="I103" s="103" t="s">
        <v>106</v>
      </c>
      <c r="J103" s="103"/>
      <c r="K103" s="103"/>
      <c r="L103" s="1"/>
      <c r="M103" s="1"/>
      <c r="N103" s="1"/>
    </row>
    <row r="104" spans="1:14" x14ac:dyDescent="0.25">
      <c r="A104" s="1"/>
      <c r="B104" s="1"/>
      <c r="C104" s="1" t="s">
        <v>115</v>
      </c>
      <c r="D104" s="1"/>
      <c r="E104" s="75"/>
      <c r="F104" s="104" t="s">
        <v>101</v>
      </c>
      <c r="G104" s="104"/>
      <c r="H104" s="1"/>
      <c r="I104" s="105" t="s">
        <v>102</v>
      </c>
      <c r="J104" s="105"/>
      <c r="K104" s="76"/>
      <c r="L104" s="1"/>
      <c r="M104" s="1"/>
      <c r="N104" s="1"/>
    </row>
  </sheetData>
  <mergeCells count="36">
    <mergeCell ref="C18:N18"/>
    <mergeCell ref="C19:C21"/>
    <mergeCell ref="D19:D21"/>
    <mergeCell ref="A18:B18"/>
    <mergeCell ref="F102:G102"/>
    <mergeCell ref="I102:J102"/>
    <mergeCell ref="L19:L21"/>
    <mergeCell ref="E19:E21"/>
    <mergeCell ref="F103:G103"/>
    <mergeCell ref="I103:K103"/>
    <mergeCell ref="F104:G104"/>
    <mergeCell ref="I104:J104"/>
    <mergeCell ref="J19:J21"/>
    <mergeCell ref="K19:K21"/>
    <mergeCell ref="F101:G101"/>
    <mergeCell ref="I101:K101"/>
    <mergeCell ref="F19:F21"/>
    <mergeCell ref="G19:G21"/>
    <mergeCell ref="H19:H21"/>
    <mergeCell ref="I19:I21"/>
    <mergeCell ref="G16:L16"/>
    <mergeCell ref="I1:L3"/>
    <mergeCell ref="C4:L4"/>
    <mergeCell ref="C5:H5"/>
    <mergeCell ref="C6:L6"/>
    <mergeCell ref="D9:I9"/>
    <mergeCell ref="D10:I10"/>
    <mergeCell ref="D11:I11"/>
    <mergeCell ref="C12:E12"/>
    <mergeCell ref="G12:J12"/>
    <mergeCell ref="C13:E13"/>
    <mergeCell ref="G13:L13"/>
    <mergeCell ref="C14:E14"/>
    <mergeCell ref="G14:L14"/>
    <mergeCell ref="C15:E15"/>
    <mergeCell ref="G15:L15"/>
  </mergeCells>
  <pageMargins left="0.11811023622047245" right="0" top="0" bottom="0" header="0" footer="0"/>
  <pageSetup paperSize="9" scale="97" orientation="landscape" verticalDpi="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2019-05-01T21:11:06Z</dcterms:modified>
</cp:coreProperties>
</file>